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Seznam literatury 2019-2020\"/>
    </mc:Choice>
  </mc:AlternateContent>
  <xr:revisionPtr revIDLastSave="0" documentId="13_ncr:1_{09743D35-AFAE-4FF8-B296-3A15EF55359D}" xr6:coauthVersionLast="36" xr6:coauthVersionMax="36" xr10:uidLastSave="{00000000-0000-0000-0000-000000000000}"/>
  <bookViews>
    <workbookView xWindow="-15" yWindow="-15" windowWidth="14520" windowHeight="12855" xr2:uid="{00000000-000D-0000-FFFF-FFFF00000000}"/>
  </bookViews>
  <sheets>
    <sheet name="Seznam literatury k MZ" sheetId="1" r:id="rId1"/>
  </sheets>
  <definedNames>
    <definedName name="_xlnm.Print_Area" localSheetId="0">'Seznam literatury k MZ'!$B$1:$H$60</definedName>
  </definedNames>
  <calcPr calcId="191029"/>
</workbook>
</file>

<file path=xl/calcChain.xml><?xml version="1.0" encoding="utf-8"?>
<calcChain xmlns="http://schemas.openxmlformats.org/spreadsheetml/2006/main">
  <c r="N10" i="1" l="1"/>
  <c r="K10" i="1"/>
  <c r="L8" i="1"/>
  <c r="N9" i="1" l="1"/>
  <c r="M10" i="1" l="1"/>
  <c r="L10" i="1"/>
  <c r="K9" i="1"/>
  <c r="M9" i="1" l="1"/>
  <c r="L9" i="1"/>
  <c r="N7" i="1"/>
  <c r="M7" i="1"/>
  <c r="H48" i="1" l="1"/>
  <c r="J48" i="1" s="1"/>
  <c r="N8" i="1"/>
  <c r="M8" i="1"/>
  <c r="L7" i="1"/>
  <c r="H55" i="1"/>
  <c r="J55" i="1" s="1"/>
  <c r="H54" i="1"/>
  <c r="J54" i="1" s="1"/>
  <c r="K8" i="1"/>
  <c r="H53" i="1" s="1"/>
  <c r="J53" i="1" s="1"/>
  <c r="K7" i="1"/>
  <c r="H52" i="1" s="1"/>
  <c r="J52" i="1" s="1"/>
  <c r="M11" i="1" l="1"/>
  <c r="H50" i="1" s="1"/>
  <c r="J50" i="1" s="1"/>
  <c r="L11" i="1"/>
  <c r="H49" i="1" s="1"/>
  <c r="J49" i="1" s="1"/>
  <c r="N11" i="1"/>
  <c r="H51" i="1" s="1"/>
  <c r="J51" i="1" s="1"/>
  <c r="K11" i="1"/>
  <c r="H56" i="1" s="1"/>
  <c r="J56" i="1" s="1"/>
  <c r="H60" i="1" l="1"/>
</calcChain>
</file>

<file path=xl/sharedStrings.xml><?xml version="1.0" encoding="utf-8"?>
<sst xmlns="http://schemas.openxmlformats.org/spreadsheetml/2006/main" count="129" uniqueCount="127">
  <si>
    <t>Literatura do 18. století</t>
  </si>
  <si>
    <t>Karel IV., Vita Caroli</t>
  </si>
  <si>
    <t>Literatura 19. století</t>
  </si>
  <si>
    <t>František Ladislav Čelakovský, Ohlas písní českých</t>
  </si>
  <si>
    <t>Karel Havlíček Borovský, Král Lávra</t>
  </si>
  <si>
    <t>Karel Jaromír Erben, Kytice</t>
  </si>
  <si>
    <t>Božena Němcová, Divá Bára</t>
  </si>
  <si>
    <t>Jan Neruda, Povídky malostranské</t>
  </si>
  <si>
    <t>Alois Jirásek, Staré pověsti české</t>
  </si>
  <si>
    <t>Alois Jirásek, Lucerna</t>
  </si>
  <si>
    <t>Karel Toman, Měsíce</t>
  </si>
  <si>
    <t>Jiří Žáček, Zákony schválnosti</t>
  </si>
  <si>
    <t>Viktor Dyk, Krysař</t>
  </si>
  <si>
    <t>František Nepil, Střevíce z lýčí</t>
  </si>
  <si>
    <t>Ivan Olbracht, Nikola Šuhaj Loupežník</t>
  </si>
  <si>
    <t>Karel Čapek, Povídky z druhé kapsy</t>
  </si>
  <si>
    <t>Vladislav Vančura, Rozmarné léto</t>
  </si>
  <si>
    <t>Ota Pavel, Smrt krásných srnců</t>
  </si>
  <si>
    <t>Karel Poláček, Bylo nás pět</t>
  </si>
  <si>
    <t>Zdeněk Jirotka, Saturnin</t>
  </si>
  <si>
    <t>Ladislav Fuks, Spalovač mrtvol</t>
  </si>
  <si>
    <t>Karel Čapek, Devatero pohádek</t>
  </si>
  <si>
    <t>Květa Legátová, Jozova Hanule</t>
  </si>
  <si>
    <t>Bohumil Hrabal, Perlička na dně</t>
  </si>
  <si>
    <t>Václav Kaplický, Kladivo na čarodějnice</t>
  </si>
  <si>
    <t>Bohumil Hrabal, Ostře sledované vlaky</t>
  </si>
  <si>
    <t>Ota Pavel, Jak jsem potkal ryby</t>
  </si>
  <si>
    <t>Michal Viewegh, Báječná léta pod psa</t>
  </si>
  <si>
    <t>Jan Otčenášek, Romeo, Julie a tma</t>
  </si>
  <si>
    <t>Literatura 20. a 21. století - česká</t>
  </si>
  <si>
    <t>Literatura 20. a 21. století - světová</t>
  </si>
  <si>
    <t>Dílo</t>
  </si>
  <si>
    <t>Zvoleno?</t>
  </si>
  <si>
    <t>Lit. 19. stol.</t>
  </si>
  <si>
    <t>Lit. 20. a 21. stol. - zahr</t>
  </si>
  <si>
    <t>Lit. 20. a 21. stol. - česká</t>
  </si>
  <si>
    <t>celkem</t>
  </si>
  <si>
    <t>próza</t>
  </si>
  <si>
    <t>drama</t>
  </si>
  <si>
    <t>poezie</t>
  </si>
  <si>
    <t>Lit. do 18. stol.</t>
  </si>
  <si>
    <t>ANO</t>
  </si>
  <si>
    <t>Celkem</t>
  </si>
  <si>
    <t>Josef Škvorecký, Prima sezona</t>
  </si>
  <si>
    <t xml:space="preserve"> </t>
  </si>
  <si>
    <t>Počet děl české lit. 20. a 21. století (min 5)</t>
  </si>
  <si>
    <t>Počet děl světové lit. 20. a 21. stol. (min 4)</t>
  </si>
  <si>
    <t>Počet děl z literatury 19. stol. (min 3)</t>
  </si>
  <si>
    <t>Počet  děl z literatury do 18. stol. (min 2)</t>
  </si>
  <si>
    <t>Splněny všechny podmínky?</t>
  </si>
  <si>
    <t>Počet dramat (min 2)</t>
  </si>
  <si>
    <t>Počet poezie (min 2)</t>
  </si>
  <si>
    <t>Počet próz (min 2)</t>
  </si>
  <si>
    <t>Celkem děl (min 20)</t>
  </si>
  <si>
    <t>Jméno</t>
  </si>
  <si>
    <t>Třída</t>
  </si>
  <si>
    <t>4KO</t>
  </si>
  <si>
    <t>Vyplněno jméno a třída?</t>
  </si>
  <si>
    <t>Milan Kundera, Směšné lásky</t>
  </si>
  <si>
    <t>Karel Kryl, Kníška Karla Kryla</t>
  </si>
  <si>
    <t>Emanuel Frynta, Písničky bez muziky</t>
  </si>
  <si>
    <t>Petr Šabach, Občanský průkaz</t>
  </si>
  <si>
    <t>Irena Dousková, Hrdý Budžes</t>
  </si>
  <si>
    <t>Jaroslav Rudiš, Potichu</t>
  </si>
  <si>
    <t>Petra Soukupová, Marta v roce vetřelce</t>
  </si>
  <si>
    <t>Zdeněk Svěrák, Nové povídky</t>
  </si>
  <si>
    <t>Ladislav Smoljak a Zdeněk Svěrák, Dobytí severního pólu</t>
  </si>
  <si>
    <t>Vladimír Körner, Adelheid</t>
  </si>
  <si>
    <t>Vítězslav Nezval, Manon Lescaut</t>
  </si>
  <si>
    <t>Václav Hrabě, Blues pro bláznivou holku</t>
  </si>
  <si>
    <t>Radek John, Memento</t>
  </si>
  <si>
    <t>Wiliam Shakespeare, Zkrocení zlé ženy (překlad M. Hilský, Atlantis, 2011)</t>
  </si>
  <si>
    <t>Moliere, Lakomec (překlad V. Mikeš, Edice D, 2008)</t>
  </si>
  <si>
    <t>Carlo Goldoni, Sluha dvou pánů (překlad J. Pokorný, Edice D, 2009)</t>
  </si>
  <si>
    <t>Ezop, Bajky (překlad R. Kuthan, Praha 1979)</t>
  </si>
  <si>
    <t>Giovanni Boccaccio, Dekameron (překlad R. Krátký, Levné knihy, 2010)</t>
  </si>
  <si>
    <t>Antoine-Francois Prévost, Manon Lescaut (překlad J. Vobrubová-Koutecká, Odeon, 1972)</t>
  </si>
  <si>
    <t>Denis Diderot, Jeptiška (překlad V. Smetanová, Dobrovský, 2015)</t>
  </si>
  <si>
    <t>Oscar Wilde, Jak je důležité míti Filipa (překlad P. Dominik, Praha, 2012)</t>
  </si>
  <si>
    <t>Victor Hugo, Chrám Matky boží v Paříži (překlad M. Tomášková, Academia, 2009)</t>
  </si>
  <si>
    <t>Guy de Maupassant, Kulička (překlad J. Guth, Dobrovský, 2015)</t>
  </si>
  <si>
    <t>Edgar Allan Poe, Vraždy v ulici Morgue a jiné povídky (překlad J. Schwarz, Praha, 1964)</t>
  </si>
  <si>
    <t>Friedrich Dürrenmatt, Fyzikové (překlad J. Stach, 1989)</t>
  </si>
  <si>
    <t>Georges Brassens, Klejme píseň dokola (překlad J. Dědeček)</t>
  </si>
  <si>
    <t>Charles Bukowski, Příliš blízko jatek (překlad B. Hýsek, Argo, 2012)</t>
  </si>
  <si>
    <t>Vladimir Vysockij, Zaklínač hadů (překlad J. Moravcová, Lidové nakladatelství, 1984)</t>
  </si>
  <si>
    <t>Christian Morgenstern, Šibeniční písně (překlad Egon Bondy, Labyrint, 2010)</t>
  </si>
  <si>
    <t>Antoine de Saint-Exupéry, Malý princ (překlad R. Podaný, Praha, 2010)</t>
  </si>
  <si>
    <t>Patrik Ryan, Jak jsem vyhrál válku (překlad Fr. Vrba, Praha, 1985)</t>
  </si>
  <si>
    <t>John Steinbeck, O myších a lidech (překlad V. Vandyš, Alpress, 2013)</t>
  </si>
  <si>
    <t>George Orwell, 1984 (překlad E. Šimečková, Levné knihy, 2009)</t>
  </si>
  <si>
    <t>Romain Rolland, Petr a Lucie (překlad J. Zaorálek, Melantrich, 1984)</t>
  </si>
  <si>
    <t>Ladislav Mňačko, Smrt si říká Engelchen (překlad Z. Bělinová, Čs. Spisovatel, 1963)</t>
  </si>
  <si>
    <t>Paolo Coelho, Veronika se rozhodla zemřít (překlad P. Lidmilová, Argo, 2000)</t>
  </si>
  <si>
    <t>Ernest Hemingway, Stařec a moře (překlad Š. Pellar, Odeon, 2015)</t>
  </si>
  <si>
    <t>James Clavell, Král Krysa (překlad Jiřina a Karel Kynclovi, Knižní klub, 1993)</t>
  </si>
  <si>
    <t>William Styron, Sophiina volba (překlad R. Nenadál, Knižní klub, 2009)</t>
  </si>
  <si>
    <t>Betty MacDonaldová, Vejce a já (překlad E. Marxová, Vyšehrad, 1995)</t>
  </si>
  <si>
    <t>John Irving, Pravidla moštárny (překlad M. Košťál, Odeon, 2013)</t>
  </si>
  <si>
    <t>Agatha Christie, Deset malých černoušků (překlad E. Kondrysová, J.Z. Novák, L. Uhlířová, Knižní klub, 2014)</t>
  </si>
  <si>
    <t xml:space="preserve">Charles Baudelaire, Květy zla (překlad V. Nezval, Čs. spisovatel, 2013) </t>
  </si>
  <si>
    <t>Lewis Carrol, Alenka v říši divů (překlad H. Čížková, 2015)</t>
  </si>
  <si>
    <t>Arnošt Lustig, Modlitba pro Kateřinu Horowitzovou</t>
  </si>
  <si>
    <t>J. H. Krchovský, Leda s labutí</t>
  </si>
  <si>
    <t>Jack London, Bílý tesák (překlad H. Jost, Dobrovský s.r.o., 2017)</t>
  </si>
  <si>
    <t>2PA</t>
  </si>
  <si>
    <t>4E</t>
  </si>
  <si>
    <t>4M</t>
  </si>
  <si>
    <t>Johannes Mario Simmel, Láska je jen slovo (překlad J. Pecharová, Euromedia Group, 2016)</t>
  </si>
  <si>
    <t>Roald Dahl, Jedenadvacet polibků (překlad J. Kořán, edice Kapka, 1986)</t>
  </si>
  <si>
    <t>Božena Němcová, Babička</t>
  </si>
  <si>
    <t>Jane Austenová, Pýcha a předsudek (překlad K. Hilská, nakladatelství Slovart, s.r.o., 2017)</t>
  </si>
  <si>
    <t>Eduard Petiška, Staré řecké báje a pověsti (Argo, 2017)</t>
  </si>
  <si>
    <t>Haruki Murakami, Norské dřevo (Euromedia Group, 2015)</t>
  </si>
  <si>
    <t>Emil Hakl, O rodičích a dětech</t>
  </si>
  <si>
    <t>Josef Kajetán Tyl, Strakonický dudák</t>
  </si>
  <si>
    <t>Erich Maria Remarque, Na západní frontě klid (překlad Fr. Gel, Naše vojsko, 1988)</t>
  </si>
  <si>
    <t>Ivan Vyskočil, Haprdáns neboli Hamlet Princ Dánský ve zkratce</t>
  </si>
  <si>
    <t>Geoffrey Chaucer, Canterburské povídky (překlad H. Skoumalová, Albatros, 1985)</t>
  </si>
  <si>
    <t>Nikolaj Vasiljevič Gogol, Revizor (překlad Z. Mahler, Edice D, 2010)</t>
  </si>
  <si>
    <t>Alois a Vilém Mrštíkovi, Maryša</t>
  </si>
  <si>
    <t>Karel Hynek Mácha, Máj</t>
  </si>
  <si>
    <t>Émile Zola, Zabiják (Dobrovský s.r.o., 2018)</t>
  </si>
  <si>
    <t>Robert L. Stevenson, Podivný případ doktora Jekylla a pana Hyda (B4U Publishing s.r.o., 2014)</t>
  </si>
  <si>
    <t>George Bernard Shaw, Pygmalion (překlad M. Lukeš, Edice D, 2007)</t>
  </si>
  <si>
    <t>Douglas Adams, Stopařův průvodce po galaxii - 1. část (překlad J. Holanová, Argo, 2008)</t>
  </si>
  <si>
    <t>George Orwell, Farma zvířat  (překlad G. Gössel, Argo,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</si>
</sst>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ECF7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4" borderId="0" xfId="0" applyFill="1"/>
    <xf numFmtId="0" fontId="0" fillId="3" borderId="0" xfId="0" applyFill="1"/>
    <xf numFmtId="0" fontId="0" fillId="2" borderId="0" xfId="0" applyFill="1"/>
    <xf numFmtId="0" fontId="5" fillId="0" borderId="0" xfId="0" applyFont="1"/>
    <xf numFmtId="0" fontId="5" fillId="0" borderId="1" xfId="0" applyFont="1" applyBorder="1"/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 vertical="center"/>
      <protection hidden="1"/>
    </xf>
    <xf numFmtId="0" fontId="1" fillId="4" borderId="0" xfId="0" applyFont="1" applyFill="1" applyBorder="1" applyAlignment="1">
      <alignment vertical="center" wrapText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5" fillId="0" borderId="3" xfId="0" applyFont="1" applyBorder="1"/>
    <xf numFmtId="0" fontId="5" fillId="0" borderId="2" xfId="0" applyFont="1" applyBorder="1"/>
    <xf numFmtId="0" fontId="5" fillId="0" borderId="0" xfId="0" applyFont="1" applyBorder="1" applyAlignment="1">
      <alignment vertical="center" textRotation="90"/>
    </xf>
    <xf numFmtId="0" fontId="5" fillId="0" borderId="0" xfId="0" applyFont="1" applyFill="1" applyBorder="1" applyAlignment="1">
      <alignment vertical="center" textRotation="90"/>
    </xf>
    <xf numFmtId="0" fontId="5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Border="1"/>
    <xf numFmtId="0" fontId="0" fillId="0" borderId="0" xfId="0" applyFill="1" applyBorder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</cellXfs>
  <cellStyles count="1">
    <cellStyle name="Normální" xfId="0" builtinId="0"/>
  </cellStyles>
  <dxfs count="12"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ECF7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8"/>
  <sheetViews>
    <sheetView tabSelected="1" topLeftCell="B1" zoomScale="70" zoomScaleNormal="70" zoomScaleSheetLayoutView="40" workbookViewId="0">
      <selection activeCell="E2" sqref="E2:H2"/>
    </sheetView>
  </sheetViews>
  <sheetFormatPr defaultRowHeight="15" x14ac:dyDescent="0.25"/>
  <cols>
    <col min="1" max="1" width="9" hidden="1" customWidth="1"/>
    <col min="2" max="2" width="3.7109375" bestFit="1" customWidth="1"/>
    <col min="3" max="3" width="65.5703125" customWidth="1"/>
    <col min="4" max="4" width="9.140625" bestFit="1" customWidth="1"/>
    <col min="5" max="5" width="3.42578125" customWidth="1"/>
    <col min="6" max="6" width="3.7109375" bestFit="1" customWidth="1"/>
    <col min="7" max="7" width="65.5703125" customWidth="1"/>
    <col min="9" max="9" width="9.140625" customWidth="1"/>
    <col min="10" max="10" width="23.5703125" hidden="1" customWidth="1"/>
    <col min="11" max="11" width="7.7109375" hidden="1" customWidth="1"/>
    <col min="12" max="12" width="7" hidden="1" customWidth="1"/>
    <col min="13" max="13" width="7.42578125" hidden="1" customWidth="1"/>
    <col min="14" max="14" width="6.140625" hidden="1" customWidth="1"/>
  </cols>
  <sheetData>
    <row r="1" spans="1:14" ht="15.75" x14ac:dyDescent="0.25">
      <c r="A1" s="6"/>
      <c r="B1" s="6"/>
      <c r="C1" s="6"/>
      <c r="D1" s="6"/>
    </row>
    <row r="2" spans="1:14" ht="15.75" x14ac:dyDescent="0.25">
      <c r="A2" s="6"/>
      <c r="B2" s="6"/>
      <c r="C2" s="6"/>
      <c r="D2" s="17" t="s">
        <v>54</v>
      </c>
      <c r="E2" s="28"/>
      <c r="F2" s="28"/>
      <c r="G2" s="28"/>
      <c r="H2" s="28"/>
    </row>
    <row r="3" spans="1:14" ht="15.75" x14ac:dyDescent="0.25">
      <c r="A3" s="6"/>
      <c r="B3" s="6"/>
      <c r="C3" s="6"/>
      <c r="D3" s="18" t="s">
        <v>55</v>
      </c>
      <c r="E3" s="29"/>
      <c r="F3" s="29"/>
      <c r="G3" s="29"/>
      <c r="H3" s="29"/>
    </row>
    <row r="4" spans="1:14" ht="15.75" x14ac:dyDescent="0.25">
      <c r="A4" s="6"/>
      <c r="B4" s="6"/>
      <c r="C4" s="6"/>
      <c r="D4" s="6"/>
      <c r="E4" s="6"/>
      <c r="F4" s="6"/>
      <c r="G4" s="6"/>
      <c r="H4" s="6"/>
    </row>
    <row r="5" spans="1:14" ht="15.75" x14ac:dyDescent="0.25">
      <c r="A5" s="6"/>
      <c r="B5" s="6"/>
      <c r="C5" s="7" t="s">
        <v>31</v>
      </c>
      <c r="D5" s="7" t="s">
        <v>32</v>
      </c>
      <c r="E5" s="6"/>
      <c r="F5" s="6"/>
      <c r="G5" s="7" t="s">
        <v>31</v>
      </c>
      <c r="H5" s="7" t="s">
        <v>32</v>
      </c>
    </row>
    <row r="6" spans="1:14" ht="31.5" customHeight="1" x14ac:dyDescent="0.25">
      <c r="A6" s="6"/>
      <c r="B6" s="30" t="s">
        <v>0</v>
      </c>
      <c r="C6" s="1" t="s">
        <v>71</v>
      </c>
      <c r="D6" s="8"/>
      <c r="E6" s="6"/>
      <c r="F6" s="30" t="s">
        <v>29</v>
      </c>
      <c r="G6" s="1" t="s">
        <v>9</v>
      </c>
      <c r="H6" s="8"/>
      <c r="K6" t="s">
        <v>36</v>
      </c>
      <c r="L6" s="3" t="s">
        <v>38</v>
      </c>
      <c r="M6" s="4" t="s">
        <v>39</v>
      </c>
      <c r="N6" s="5" t="s">
        <v>37</v>
      </c>
    </row>
    <row r="7" spans="1:14" ht="15.75" x14ac:dyDescent="0.25">
      <c r="A7" s="6"/>
      <c r="B7" s="30"/>
      <c r="C7" s="1" t="s">
        <v>72</v>
      </c>
      <c r="D7" s="8"/>
      <c r="E7" s="6"/>
      <c r="F7" s="30"/>
      <c r="G7" s="1" t="s">
        <v>117</v>
      </c>
      <c r="H7" s="8"/>
      <c r="J7" t="s">
        <v>40</v>
      </c>
      <c r="K7">
        <f>COUNTIF(D6:D14,"ANO")</f>
        <v>0</v>
      </c>
      <c r="L7" s="3">
        <f>COUNTIF(D6:D8,"ANO")</f>
        <v>0</v>
      </c>
      <c r="M7" s="4">
        <f>COUNTIF(D9,"ANO")</f>
        <v>0</v>
      </c>
      <c r="N7" s="5">
        <f>COUNTIF(D10:D14,"ANO")</f>
        <v>0</v>
      </c>
    </row>
    <row r="8" spans="1:14" ht="15.75" x14ac:dyDescent="0.25">
      <c r="A8" s="6"/>
      <c r="B8" s="30"/>
      <c r="C8" s="1" t="s">
        <v>73</v>
      </c>
      <c r="D8" s="8"/>
      <c r="E8" s="6"/>
      <c r="F8" s="30"/>
      <c r="G8" s="1" t="s">
        <v>66</v>
      </c>
      <c r="H8" s="8"/>
      <c r="J8" t="s">
        <v>33</v>
      </c>
      <c r="K8">
        <f>COUNTIF(D15:D34,"ANO")</f>
        <v>0</v>
      </c>
      <c r="L8" s="3">
        <f>COUNTIF(D15:D18,"ANO")</f>
        <v>0</v>
      </c>
      <c r="M8" s="4">
        <f>COUNTIF(D19:D23,"ANO")</f>
        <v>0</v>
      </c>
      <c r="N8" s="5">
        <f>COUNTIF(D24:D34,"ANO")</f>
        <v>0</v>
      </c>
    </row>
    <row r="9" spans="1:14" ht="15.75" x14ac:dyDescent="0.25">
      <c r="A9" s="6"/>
      <c r="B9" s="30"/>
      <c r="C9" s="22" t="s">
        <v>74</v>
      </c>
      <c r="D9" s="9"/>
      <c r="E9" s="6"/>
      <c r="F9" s="30"/>
      <c r="G9" s="1" t="s">
        <v>68</v>
      </c>
      <c r="H9" s="8"/>
      <c r="J9" t="s">
        <v>34</v>
      </c>
      <c r="K9">
        <f>COUNTIF(D35:D60,"ANO")</f>
        <v>0</v>
      </c>
      <c r="L9" s="3">
        <f>COUNTIF(D35:D36,"ANO")</f>
        <v>0</v>
      </c>
      <c r="M9" s="4">
        <f>COUNTIF(D37:D40,"ANO")</f>
        <v>0</v>
      </c>
      <c r="N9" s="5">
        <f>COUNTIF(D41:D60,"ANO")</f>
        <v>0</v>
      </c>
    </row>
    <row r="10" spans="1:14" ht="31.5" x14ac:dyDescent="0.25">
      <c r="A10" s="6"/>
      <c r="B10" s="30"/>
      <c r="C10" s="2" t="s">
        <v>118</v>
      </c>
      <c r="D10" s="10"/>
      <c r="E10" s="6"/>
      <c r="F10" s="30"/>
      <c r="G10" s="22" t="s">
        <v>10</v>
      </c>
      <c r="H10" s="9"/>
      <c r="J10" t="s">
        <v>35</v>
      </c>
      <c r="K10">
        <f>COUNTIF(H6:H44,"ANO")</f>
        <v>0</v>
      </c>
      <c r="L10" s="3">
        <f>COUNTIF(H6:H9,"ANO")</f>
        <v>0</v>
      </c>
      <c r="M10" s="4">
        <f>COUNTIF(H10:H15,"ANO")</f>
        <v>0</v>
      </c>
      <c r="N10" s="5">
        <f>COUNTIF(H16:H44,"ANO")</f>
        <v>0</v>
      </c>
    </row>
    <row r="11" spans="1:14" ht="31.5" x14ac:dyDescent="0.25">
      <c r="A11" s="6"/>
      <c r="B11" s="30"/>
      <c r="C11" s="2" t="s">
        <v>75</v>
      </c>
      <c r="D11" s="10"/>
      <c r="E11" s="6"/>
      <c r="F11" s="30"/>
      <c r="G11" s="22" t="s">
        <v>11</v>
      </c>
      <c r="H11" s="9"/>
      <c r="J11" t="s">
        <v>42</v>
      </c>
      <c r="K11">
        <f>SUM(K7:K10)</f>
        <v>0</v>
      </c>
      <c r="L11">
        <f>SUM(L7:L10)</f>
        <v>0</v>
      </c>
      <c r="M11">
        <f>SUM(M7:M10)</f>
        <v>0</v>
      </c>
      <c r="N11">
        <f>SUM(N7:N10)</f>
        <v>0</v>
      </c>
    </row>
    <row r="12" spans="1:14" ht="31.5" x14ac:dyDescent="0.25">
      <c r="A12" s="6"/>
      <c r="B12" s="30"/>
      <c r="C12" s="2" t="s">
        <v>76</v>
      </c>
      <c r="D12" s="10"/>
      <c r="E12" s="6"/>
      <c r="F12" s="30"/>
      <c r="G12" s="22" t="s">
        <v>103</v>
      </c>
      <c r="H12" s="9"/>
    </row>
    <row r="13" spans="1:14" ht="15.75" x14ac:dyDescent="0.25">
      <c r="A13" s="6"/>
      <c r="B13" s="30"/>
      <c r="C13" s="2" t="s">
        <v>1</v>
      </c>
      <c r="D13" s="10"/>
      <c r="E13" s="6"/>
      <c r="F13" s="30"/>
      <c r="G13" s="22" t="s">
        <v>59</v>
      </c>
      <c r="H13" s="9"/>
    </row>
    <row r="14" spans="1:14" ht="15.75" x14ac:dyDescent="0.25">
      <c r="A14" s="6"/>
      <c r="B14" s="30"/>
      <c r="C14" s="2" t="s">
        <v>77</v>
      </c>
      <c r="D14" s="10"/>
      <c r="E14" s="6"/>
      <c r="F14" s="30"/>
      <c r="G14" s="22" t="s">
        <v>60</v>
      </c>
      <c r="H14" s="9"/>
    </row>
    <row r="15" spans="1:14" ht="15.75" x14ac:dyDescent="0.25">
      <c r="A15" s="6"/>
      <c r="B15" s="30" t="s">
        <v>2</v>
      </c>
      <c r="C15" s="1" t="s">
        <v>119</v>
      </c>
      <c r="D15" s="8"/>
      <c r="E15" s="6"/>
      <c r="F15" s="30"/>
      <c r="G15" s="22" t="s">
        <v>69</v>
      </c>
      <c r="H15" s="9"/>
    </row>
    <row r="16" spans="1:14" ht="31.5" x14ac:dyDescent="0.25">
      <c r="A16" s="6"/>
      <c r="B16" s="30"/>
      <c r="C16" s="1" t="s">
        <v>78</v>
      </c>
      <c r="D16" s="8"/>
      <c r="E16" s="6"/>
      <c r="F16" s="30"/>
      <c r="G16" s="2" t="s">
        <v>61</v>
      </c>
      <c r="H16" s="10"/>
      <c r="J16" t="s">
        <v>41</v>
      </c>
    </row>
    <row r="17" spans="1:10" ht="15.75" x14ac:dyDescent="0.25">
      <c r="A17" s="6"/>
      <c r="B17" s="30"/>
      <c r="C17" s="1" t="s">
        <v>120</v>
      </c>
      <c r="D17" s="8"/>
      <c r="E17" s="6"/>
      <c r="F17" s="30"/>
      <c r="G17" s="2" t="s">
        <v>62</v>
      </c>
      <c r="H17" s="10"/>
      <c r="J17" t="s">
        <v>44</v>
      </c>
    </row>
    <row r="18" spans="1:10" ht="15.75" x14ac:dyDescent="0.25">
      <c r="A18" s="6"/>
      <c r="B18" s="30"/>
      <c r="C18" s="1" t="s">
        <v>115</v>
      </c>
      <c r="D18" s="8"/>
      <c r="E18" s="6"/>
      <c r="F18" s="30"/>
      <c r="G18" s="2" t="s">
        <v>63</v>
      </c>
      <c r="H18" s="10"/>
    </row>
    <row r="19" spans="1:10" ht="15.75" x14ac:dyDescent="0.25">
      <c r="A19" s="6"/>
      <c r="B19" s="30"/>
      <c r="C19" s="22" t="s">
        <v>3</v>
      </c>
      <c r="D19" s="9"/>
      <c r="E19" s="6"/>
      <c r="F19" s="30"/>
      <c r="G19" s="2" t="s">
        <v>64</v>
      </c>
      <c r="H19" s="10"/>
    </row>
    <row r="20" spans="1:10" ht="15.75" x14ac:dyDescent="0.25">
      <c r="A20" s="6"/>
      <c r="B20" s="30"/>
      <c r="C20" s="22" t="s">
        <v>4</v>
      </c>
      <c r="D20" s="9"/>
      <c r="E20" s="6"/>
      <c r="F20" s="30"/>
      <c r="G20" s="2" t="s">
        <v>65</v>
      </c>
      <c r="H20" s="10"/>
      <c r="J20" t="s">
        <v>105</v>
      </c>
    </row>
    <row r="21" spans="1:10" ht="15.75" x14ac:dyDescent="0.25">
      <c r="A21" s="6"/>
      <c r="B21" s="30"/>
      <c r="C21" s="22" t="s">
        <v>5</v>
      </c>
      <c r="D21" s="9"/>
      <c r="E21" s="6"/>
      <c r="F21" s="30"/>
      <c r="G21" s="2" t="s">
        <v>12</v>
      </c>
      <c r="H21" s="10"/>
      <c r="J21" t="s">
        <v>106</v>
      </c>
    </row>
    <row r="22" spans="1:10" ht="31.5" x14ac:dyDescent="0.25">
      <c r="A22" s="6"/>
      <c r="B22" s="30"/>
      <c r="C22" s="22" t="s">
        <v>100</v>
      </c>
      <c r="D22" s="9"/>
      <c r="E22" s="6"/>
      <c r="F22" s="30"/>
      <c r="G22" s="2" t="s">
        <v>13</v>
      </c>
      <c r="H22" s="10"/>
      <c r="J22" t="s">
        <v>56</v>
      </c>
    </row>
    <row r="23" spans="1:10" ht="15.75" x14ac:dyDescent="0.25">
      <c r="A23" s="6"/>
      <c r="B23" s="30"/>
      <c r="C23" s="22" t="s">
        <v>121</v>
      </c>
      <c r="D23" s="9"/>
      <c r="E23" s="6"/>
      <c r="F23" s="30"/>
      <c r="G23" s="2" t="s">
        <v>14</v>
      </c>
      <c r="H23" s="10"/>
      <c r="J23" t="s">
        <v>107</v>
      </c>
    </row>
    <row r="24" spans="1:10" ht="31.5" x14ac:dyDescent="0.25">
      <c r="A24" s="6"/>
      <c r="B24" s="30"/>
      <c r="C24" s="2" t="s">
        <v>79</v>
      </c>
      <c r="D24" s="10"/>
      <c r="E24" s="6"/>
      <c r="F24" s="30"/>
      <c r="G24" s="2" t="s">
        <v>15</v>
      </c>
      <c r="H24" s="10"/>
    </row>
    <row r="25" spans="1:10" ht="15.75" x14ac:dyDescent="0.25">
      <c r="A25" s="6"/>
      <c r="B25" s="30"/>
      <c r="C25" s="2" t="s">
        <v>6</v>
      </c>
      <c r="D25" s="10"/>
      <c r="E25" s="6"/>
      <c r="F25" s="30"/>
      <c r="G25" s="2" t="s">
        <v>16</v>
      </c>
      <c r="H25" s="10"/>
    </row>
    <row r="26" spans="1:10" ht="15.75" x14ac:dyDescent="0.25">
      <c r="A26" s="6"/>
      <c r="B26" s="30"/>
      <c r="C26" s="2" t="s">
        <v>7</v>
      </c>
      <c r="D26" s="10"/>
      <c r="E26" s="6"/>
      <c r="F26" s="30"/>
      <c r="G26" s="2" t="s">
        <v>17</v>
      </c>
      <c r="H26" s="10"/>
    </row>
    <row r="27" spans="1:10" ht="15.75" x14ac:dyDescent="0.25">
      <c r="A27" s="6"/>
      <c r="B27" s="30"/>
      <c r="C27" s="2" t="s">
        <v>8</v>
      </c>
      <c r="D27" s="10"/>
      <c r="E27" s="6"/>
      <c r="F27" s="30"/>
      <c r="G27" s="2" t="s">
        <v>18</v>
      </c>
      <c r="H27" s="10"/>
    </row>
    <row r="28" spans="1:10" ht="15.75" customHeight="1" x14ac:dyDescent="0.25">
      <c r="A28" s="6"/>
      <c r="B28" s="30"/>
      <c r="C28" s="2" t="s">
        <v>80</v>
      </c>
      <c r="D28" s="10"/>
      <c r="E28" s="6"/>
      <c r="F28" s="30"/>
      <c r="G28" s="2" t="s">
        <v>19</v>
      </c>
      <c r="H28" s="10"/>
    </row>
    <row r="29" spans="1:10" ht="15.75" x14ac:dyDescent="0.25">
      <c r="A29" s="6"/>
      <c r="B29" s="30"/>
      <c r="C29" s="2" t="s">
        <v>101</v>
      </c>
      <c r="D29" s="10"/>
      <c r="E29" s="6"/>
      <c r="F29" s="30"/>
      <c r="G29" s="2" t="s">
        <v>20</v>
      </c>
      <c r="H29" s="10"/>
    </row>
    <row r="30" spans="1:10" ht="31.5" x14ac:dyDescent="0.25">
      <c r="A30" s="6"/>
      <c r="B30" s="30"/>
      <c r="C30" s="2" t="s">
        <v>81</v>
      </c>
      <c r="D30" s="10"/>
      <c r="E30" s="6"/>
      <c r="F30" s="30"/>
      <c r="G30" s="2" t="s">
        <v>21</v>
      </c>
      <c r="H30" s="10"/>
    </row>
    <row r="31" spans="1:10" ht="15.75" x14ac:dyDescent="0.25">
      <c r="A31" s="6"/>
      <c r="B31" s="30"/>
      <c r="C31" s="2" t="s">
        <v>110</v>
      </c>
      <c r="D31" s="10"/>
      <c r="E31" s="6"/>
      <c r="F31" s="30"/>
      <c r="G31" s="2" t="s">
        <v>22</v>
      </c>
      <c r="H31" s="10"/>
    </row>
    <row r="32" spans="1:10" ht="31.5" x14ac:dyDescent="0.25">
      <c r="A32" s="6"/>
      <c r="B32" s="30"/>
      <c r="C32" s="2" t="s">
        <v>111</v>
      </c>
      <c r="D32" s="10"/>
      <c r="E32" s="6"/>
      <c r="F32" s="30"/>
      <c r="G32" s="2" t="s">
        <v>23</v>
      </c>
      <c r="H32" s="10"/>
    </row>
    <row r="33" spans="1:10" ht="15.75" x14ac:dyDescent="0.25">
      <c r="A33" s="6"/>
      <c r="B33" s="30"/>
      <c r="C33" s="2" t="s">
        <v>122</v>
      </c>
      <c r="D33" s="10"/>
      <c r="E33" s="6"/>
      <c r="F33" s="30"/>
      <c r="G33" s="2" t="s">
        <v>24</v>
      </c>
      <c r="H33" s="10"/>
    </row>
    <row r="34" spans="1:10" ht="31.5" x14ac:dyDescent="0.25">
      <c r="A34" s="6"/>
      <c r="B34" s="30"/>
      <c r="C34" s="2" t="s">
        <v>123</v>
      </c>
      <c r="D34" s="10"/>
      <c r="E34" s="6"/>
      <c r="F34" s="30"/>
      <c r="G34" s="2" t="s">
        <v>25</v>
      </c>
      <c r="H34" s="10"/>
    </row>
    <row r="35" spans="1:10" ht="15.75" x14ac:dyDescent="0.25">
      <c r="A35" s="6"/>
      <c r="B35" s="30" t="s">
        <v>30</v>
      </c>
      <c r="C35" s="1" t="s">
        <v>124</v>
      </c>
      <c r="D35" s="8"/>
      <c r="E35" s="6"/>
      <c r="F35" s="30"/>
      <c r="G35" s="2" t="s">
        <v>26</v>
      </c>
      <c r="H35" s="10"/>
    </row>
    <row r="36" spans="1:10" ht="15.75" x14ac:dyDescent="0.25">
      <c r="A36" s="6"/>
      <c r="B36" s="30"/>
      <c r="C36" s="1" t="s">
        <v>82</v>
      </c>
      <c r="D36" s="8"/>
      <c r="E36" s="6"/>
      <c r="F36" s="30"/>
      <c r="G36" s="2" t="s">
        <v>27</v>
      </c>
      <c r="H36" s="10"/>
    </row>
    <row r="37" spans="1:10" ht="15.75" x14ac:dyDescent="0.25">
      <c r="A37" s="6"/>
      <c r="B37" s="30"/>
      <c r="C37" s="22" t="s">
        <v>83</v>
      </c>
      <c r="D37" s="9"/>
      <c r="E37" s="6"/>
      <c r="F37" s="30"/>
      <c r="G37" s="2" t="s">
        <v>43</v>
      </c>
      <c r="H37" s="10"/>
    </row>
    <row r="38" spans="1:10" ht="15.75" x14ac:dyDescent="0.25">
      <c r="A38" s="6"/>
      <c r="B38" s="30"/>
      <c r="C38" s="22" t="s">
        <v>84</v>
      </c>
      <c r="D38" s="9"/>
      <c r="E38" s="6"/>
      <c r="F38" s="30"/>
      <c r="G38" s="2" t="s">
        <v>58</v>
      </c>
      <c r="H38" s="10"/>
    </row>
    <row r="39" spans="1:10" ht="31.5" x14ac:dyDescent="0.25">
      <c r="A39" s="6"/>
      <c r="B39" s="30"/>
      <c r="C39" s="22" t="s">
        <v>85</v>
      </c>
      <c r="D39" s="9"/>
      <c r="E39" s="6"/>
      <c r="F39" s="30"/>
      <c r="G39" s="2" t="s">
        <v>28</v>
      </c>
      <c r="H39" s="10"/>
    </row>
    <row r="40" spans="1:10" ht="31.5" x14ac:dyDescent="0.25">
      <c r="A40" s="6"/>
      <c r="B40" s="30"/>
      <c r="C40" s="22" t="s">
        <v>86</v>
      </c>
      <c r="D40" s="9"/>
      <c r="E40" s="6"/>
      <c r="F40" s="30"/>
      <c r="G40" s="2" t="s">
        <v>67</v>
      </c>
      <c r="H40" s="10"/>
    </row>
    <row r="41" spans="1:10" ht="31.5" x14ac:dyDescent="0.25">
      <c r="A41" s="6"/>
      <c r="B41" s="30"/>
      <c r="C41" s="2" t="s">
        <v>87</v>
      </c>
      <c r="D41" s="10"/>
      <c r="E41" s="6"/>
      <c r="F41" s="30"/>
      <c r="G41" s="2" t="s">
        <v>70</v>
      </c>
      <c r="H41" s="10"/>
    </row>
    <row r="42" spans="1:10" ht="15.75" x14ac:dyDescent="0.25">
      <c r="A42" s="6"/>
      <c r="B42" s="30"/>
      <c r="C42" s="2" t="s">
        <v>88</v>
      </c>
      <c r="D42" s="10"/>
      <c r="E42" s="6"/>
      <c r="F42" s="30"/>
      <c r="G42" s="2" t="s">
        <v>102</v>
      </c>
      <c r="H42" s="10"/>
    </row>
    <row r="43" spans="1:10" ht="31.5" x14ac:dyDescent="0.25">
      <c r="A43" s="6"/>
      <c r="B43" s="30"/>
      <c r="C43" s="2" t="s">
        <v>89</v>
      </c>
      <c r="D43" s="10"/>
      <c r="E43" s="6"/>
      <c r="F43" s="30"/>
      <c r="G43" s="2" t="s">
        <v>112</v>
      </c>
      <c r="H43" s="10"/>
    </row>
    <row r="44" spans="1:10" ht="31.5" x14ac:dyDescent="0.25">
      <c r="A44" s="6"/>
      <c r="B44" s="30"/>
      <c r="C44" s="2" t="s">
        <v>116</v>
      </c>
      <c r="D44" s="10"/>
      <c r="E44" s="6"/>
      <c r="F44" s="30"/>
      <c r="G44" s="2" t="s">
        <v>114</v>
      </c>
      <c r="H44" s="10"/>
    </row>
    <row r="45" spans="1:10" ht="15.75" customHeight="1" x14ac:dyDescent="0.25">
      <c r="A45" s="6"/>
      <c r="B45" s="30"/>
      <c r="C45" s="2" t="s">
        <v>90</v>
      </c>
      <c r="D45" s="10"/>
      <c r="E45" s="6"/>
      <c r="F45" s="20"/>
      <c r="G45" s="27"/>
      <c r="H45" s="21"/>
    </row>
    <row r="46" spans="1:10" ht="15.75" x14ac:dyDescent="0.25">
      <c r="A46" s="6"/>
      <c r="B46" s="30"/>
      <c r="C46" s="2" t="s">
        <v>91</v>
      </c>
      <c r="D46" s="10"/>
      <c r="E46" s="6"/>
      <c r="F46" s="20"/>
      <c r="G46" s="27"/>
      <c r="H46" s="21"/>
    </row>
    <row r="47" spans="1:10" ht="31.5" x14ac:dyDescent="0.25">
      <c r="A47" s="6"/>
      <c r="B47" s="30"/>
      <c r="C47" s="2" t="s">
        <v>92</v>
      </c>
      <c r="D47" s="10"/>
      <c r="E47" s="6"/>
      <c r="F47" s="19"/>
      <c r="G47" s="26"/>
      <c r="H47" s="26"/>
    </row>
    <row r="48" spans="1:10" ht="31.5" x14ac:dyDescent="0.25">
      <c r="A48" s="6"/>
      <c r="B48" s="30"/>
      <c r="C48" s="23" t="s">
        <v>93</v>
      </c>
      <c r="D48" s="10"/>
      <c r="E48" s="6"/>
      <c r="F48" s="19"/>
      <c r="G48" s="11" t="s">
        <v>57</v>
      </c>
      <c r="H48" s="12" t="str">
        <f>IF(COUNTA(E2:H3)=2,"ANO","NE")</f>
        <v>NE</v>
      </c>
      <c r="J48" t="str">
        <f>IF(H48="ANO","OK","KO")</f>
        <v>KO</v>
      </c>
    </row>
    <row r="49" spans="1:10" ht="31.5" x14ac:dyDescent="0.25">
      <c r="A49" s="6"/>
      <c r="B49" s="30"/>
      <c r="C49" s="23" t="s">
        <v>125</v>
      </c>
      <c r="D49" s="10"/>
      <c r="E49" s="6"/>
      <c r="F49" s="20"/>
      <c r="G49" s="13" t="s">
        <v>50</v>
      </c>
      <c r="H49" s="14">
        <f>L11</f>
        <v>0</v>
      </c>
      <c r="J49" t="str">
        <f>IF(H49&gt;=2,"OK","KO")</f>
        <v>KO</v>
      </c>
    </row>
    <row r="50" spans="1:10" ht="15.75" x14ac:dyDescent="0.25">
      <c r="A50" s="6"/>
      <c r="B50" s="30"/>
      <c r="C50" s="23" t="s">
        <v>94</v>
      </c>
      <c r="D50" s="10"/>
      <c r="E50" s="6"/>
      <c r="F50" s="6"/>
      <c r="G50" s="15" t="s">
        <v>51</v>
      </c>
      <c r="H50" s="14">
        <f>M11</f>
        <v>0</v>
      </c>
      <c r="J50" t="str">
        <f>IF(H50&gt;=2,"OK","KO")</f>
        <v>KO</v>
      </c>
    </row>
    <row r="51" spans="1:10" ht="31.5" x14ac:dyDescent="0.25">
      <c r="A51" s="6"/>
      <c r="B51" s="30"/>
      <c r="C51" s="23" t="s">
        <v>95</v>
      </c>
      <c r="D51" s="10"/>
      <c r="E51" s="6"/>
      <c r="F51" s="6"/>
      <c r="G51" s="16" t="s">
        <v>52</v>
      </c>
      <c r="H51" s="14">
        <f>N11</f>
        <v>0</v>
      </c>
      <c r="J51" t="str">
        <f>IF(H51&gt;=2,"OK","KO")</f>
        <v>KO</v>
      </c>
    </row>
    <row r="52" spans="1:10" ht="31.5" x14ac:dyDescent="0.25">
      <c r="A52" s="6"/>
      <c r="B52" s="30"/>
      <c r="C52" s="23" t="s">
        <v>96</v>
      </c>
      <c r="D52" s="10"/>
      <c r="E52" s="6"/>
      <c r="F52" s="6"/>
      <c r="G52" s="11" t="s">
        <v>48</v>
      </c>
      <c r="H52" s="12">
        <f>K7</f>
        <v>0</v>
      </c>
      <c r="J52" t="str">
        <f>IF(H52&gt;=2,"OK","KO")</f>
        <v>KO</v>
      </c>
    </row>
    <row r="53" spans="1:10" ht="31.5" x14ac:dyDescent="0.25">
      <c r="A53" s="6"/>
      <c r="B53" s="30"/>
      <c r="C53" s="23" t="s">
        <v>97</v>
      </c>
      <c r="D53" s="10"/>
      <c r="E53" s="6"/>
      <c r="F53" s="6"/>
      <c r="G53" s="11" t="s">
        <v>47</v>
      </c>
      <c r="H53" s="12">
        <f>K8</f>
        <v>0</v>
      </c>
      <c r="J53" t="str">
        <f>IF(H53&gt;=3,"OK","KO")</f>
        <v>KO</v>
      </c>
    </row>
    <row r="54" spans="1:10" ht="15.75" x14ac:dyDescent="0.25">
      <c r="A54" s="6"/>
      <c r="B54" s="30"/>
      <c r="C54" s="23" t="s">
        <v>98</v>
      </c>
      <c r="D54" s="10"/>
      <c r="E54" s="6"/>
      <c r="F54" s="6"/>
      <c r="G54" s="11" t="s">
        <v>46</v>
      </c>
      <c r="H54" s="12">
        <f>K9</f>
        <v>0</v>
      </c>
      <c r="J54" t="str">
        <f>IF(H54&gt;=4,"OK","KO")</f>
        <v>KO</v>
      </c>
    </row>
    <row r="55" spans="1:10" ht="31.5" x14ac:dyDescent="0.25">
      <c r="A55" s="6"/>
      <c r="B55" s="30"/>
      <c r="C55" s="23" t="s">
        <v>99</v>
      </c>
      <c r="D55" s="10"/>
      <c r="E55" s="6"/>
      <c r="F55" s="6"/>
      <c r="G55" s="11" t="s">
        <v>45</v>
      </c>
      <c r="H55" s="12">
        <f>K10</f>
        <v>0</v>
      </c>
      <c r="J55" t="str">
        <f>IF(H55&gt;=5,"OK","KO")</f>
        <v>KO</v>
      </c>
    </row>
    <row r="56" spans="1:10" ht="15.75" x14ac:dyDescent="0.25">
      <c r="A56" s="6"/>
      <c r="B56" s="30"/>
      <c r="C56" s="23" t="s">
        <v>104</v>
      </c>
      <c r="D56" s="10"/>
      <c r="E56" s="6"/>
      <c r="F56" s="6"/>
      <c r="G56" s="11" t="s">
        <v>53</v>
      </c>
      <c r="H56" s="12">
        <f>K11</f>
        <v>0</v>
      </c>
      <c r="J56" t="str">
        <f>IF(H56&gt;=20,"OK","KO")</f>
        <v>KO</v>
      </c>
    </row>
    <row r="57" spans="1:10" ht="15.75" x14ac:dyDescent="0.25">
      <c r="A57" s="6"/>
      <c r="B57" s="30"/>
      <c r="C57" s="23" t="s">
        <v>126</v>
      </c>
      <c r="D57" s="10"/>
      <c r="E57" s="6"/>
      <c r="F57" s="6"/>
      <c r="G57" s="11"/>
      <c r="H57" s="14"/>
    </row>
    <row r="58" spans="1:10" ht="31.5" x14ac:dyDescent="0.25">
      <c r="A58" s="6"/>
      <c r="B58" s="30"/>
      <c r="C58" s="23" t="s">
        <v>108</v>
      </c>
      <c r="D58" s="10"/>
      <c r="E58" s="6"/>
      <c r="F58" s="6"/>
      <c r="G58" s="11"/>
      <c r="H58" s="14"/>
    </row>
    <row r="59" spans="1:10" ht="31.5" x14ac:dyDescent="0.25">
      <c r="A59" s="6"/>
      <c r="B59" s="30"/>
      <c r="C59" s="23" t="s">
        <v>109</v>
      </c>
      <c r="D59" s="10"/>
      <c r="E59" s="6"/>
      <c r="F59" s="6"/>
      <c r="G59" s="11"/>
      <c r="H59" s="14"/>
    </row>
    <row r="60" spans="1:10" ht="18.75" x14ac:dyDescent="0.25">
      <c r="A60" s="6"/>
      <c r="B60" s="30"/>
      <c r="C60" s="23" t="s">
        <v>113</v>
      </c>
      <c r="D60" s="10"/>
      <c r="E60" s="6"/>
      <c r="F60" s="6"/>
      <c r="G60" s="24" t="s">
        <v>49</v>
      </c>
      <c r="H60" s="25" t="str">
        <f>IF(COUNTIF(J48:J56,"OK")=9,"ANO","NE")</f>
        <v>NE</v>
      </c>
    </row>
    <row r="61" spans="1:10" ht="15.75" customHeight="1" x14ac:dyDescent="0.25">
      <c r="A61" s="6"/>
      <c r="B61" s="19"/>
      <c r="D61" s="21"/>
      <c r="E61" s="6"/>
      <c r="F61" s="6"/>
      <c r="G61" s="24"/>
      <c r="H61" s="25"/>
    </row>
    <row r="62" spans="1:10" ht="15.75" x14ac:dyDescent="0.25">
      <c r="A62" s="6"/>
      <c r="B62" s="19"/>
      <c r="E62" s="6"/>
      <c r="F62" s="6"/>
    </row>
    <row r="63" spans="1:10" ht="15.75" x14ac:dyDescent="0.25">
      <c r="A63" s="6"/>
      <c r="B63" s="19"/>
      <c r="E63" s="6"/>
      <c r="F63" s="6"/>
    </row>
    <row r="64" spans="1:10" ht="15.75" x14ac:dyDescent="0.25">
      <c r="A64" s="6"/>
      <c r="B64" s="19"/>
      <c r="E64" s="6"/>
      <c r="F64" s="6"/>
    </row>
    <row r="65" spans="5:6" ht="15.75" x14ac:dyDescent="0.25">
      <c r="E65" s="6"/>
      <c r="F65" s="6"/>
    </row>
    <row r="66" spans="5:6" ht="15.75" x14ac:dyDescent="0.25">
      <c r="E66" s="6"/>
      <c r="F66" s="6"/>
    </row>
    <row r="67" spans="5:6" ht="15.75" x14ac:dyDescent="0.25">
      <c r="E67" s="6"/>
      <c r="F67" s="6"/>
    </row>
    <row r="68" spans="5:6" ht="15.75" x14ac:dyDescent="0.25">
      <c r="E68" s="6"/>
      <c r="F68" s="6"/>
    </row>
  </sheetData>
  <sheetProtection algorithmName="SHA-512" hashValue="BDsjh5VrXx4Ms188d8hNoPA2xeruN8QJSVy14nANyl1XDq1z4wZM6ECGUZFna/Q2m+zWVsieYrfvuUJvRhR+EA==" saltValue="4h3+D8IAriU7uKJHsRRnlA==" spinCount="100000" sheet="1" objects="1" scenarios="1"/>
  <protectedRanges>
    <protectedRange sqref="D6:D60 H6:H44 E2:H3" name="Oblast1"/>
  </protectedRanges>
  <mergeCells count="6">
    <mergeCell ref="E2:H2"/>
    <mergeCell ref="E3:H3"/>
    <mergeCell ref="B6:B14"/>
    <mergeCell ref="B15:B34"/>
    <mergeCell ref="B35:B60"/>
    <mergeCell ref="F6:F44"/>
  </mergeCells>
  <conditionalFormatting sqref="H49:H52">
    <cfRule type="cellIs" dxfId="11" priority="7" operator="greaterThanOrEqual">
      <formula>2</formula>
    </cfRule>
    <cfRule type="cellIs" dxfId="10" priority="12" operator="lessThan">
      <formula>2</formula>
    </cfRule>
  </conditionalFormatting>
  <conditionalFormatting sqref="H53">
    <cfRule type="cellIs" dxfId="9" priority="6" operator="greaterThanOrEqual">
      <formula>3</formula>
    </cfRule>
    <cfRule type="cellIs" dxfId="8" priority="11" operator="lessThan">
      <formula>3</formula>
    </cfRule>
  </conditionalFormatting>
  <conditionalFormatting sqref="H54">
    <cfRule type="cellIs" dxfId="7" priority="5" operator="greaterThanOrEqual">
      <formula>4</formula>
    </cfRule>
    <cfRule type="cellIs" dxfId="6" priority="10" operator="lessThan">
      <formula>4</formula>
    </cfRule>
  </conditionalFormatting>
  <conditionalFormatting sqref="H55">
    <cfRule type="cellIs" dxfId="5" priority="4" operator="greaterThanOrEqual">
      <formula>5</formula>
    </cfRule>
    <cfRule type="cellIs" dxfId="4" priority="9" operator="lessThan">
      <formula>5</formula>
    </cfRule>
  </conditionalFormatting>
  <conditionalFormatting sqref="H56">
    <cfRule type="cellIs" dxfId="3" priority="3" operator="greaterThanOrEqual">
      <formula>20</formula>
    </cfRule>
    <cfRule type="cellIs" dxfId="2" priority="8" operator="lessThan">
      <formula>20</formula>
    </cfRule>
  </conditionalFormatting>
  <conditionalFormatting sqref="H48">
    <cfRule type="cellIs" dxfId="1" priority="1" operator="equal">
      <formula>"ANO"</formula>
    </cfRule>
    <cfRule type="cellIs" dxfId="0" priority="2" operator="equal">
      <formula>"NE"</formula>
    </cfRule>
  </conditionalFormatting>
  <dataValidations count="2">
    <dataValidation type="list" allowBlank="1" showInputMessage="1" showErrorMessage="1" sqref="D6:D60 H6:H44" xr:uid="{00000000-0002-0000-0000-000000000000}">
      <formula1>$J$16:$J$17</formula1>
    </dataValidation>
    <dataValidation type="list" allowBlank="1" showInputMessage="1" showErrorMessage="1" sqref="E3:H3" xr:uid="{00000000-0002-0000-0000-000001000000}">
      <formula1>$J$20:$J$23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Seznam literatury k MZ</vt:lpstr>
      <vt:lpstr>'Seznam literatury k MZ'!Oblast_tisku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Vinš</dc:creator>
  <cp:lastModifiedBy>Miloš Vinš</cp:lastModifiedBy>
  <cp:lastPrinted>2019-08-30T12:28:22Z</cp:lastPrinted>
  <dcterms:created xsi:type="dcterms:W3CDTF">2014-06-05T12:52:33Z</dcterms:created>
  <dcterms:modified xsi:type="dcterms:W3CDTF">2019-09-10T07:10:42Z</dcterms:modified>
</cp:coreProperties>
</file>